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pez\Documents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  <c r="C27" i="1"/>
  <c r="E27" i="1" s="1"/>
  <c r="F27" i="1" s="1"/>
  <c r="D36" i="1"/>
  <c r="E36" i="1" s="1"/>
  <c r="F36" i="1" s="1"/>
  <c r="B16" i="1"/>
  <c r="C16" i="1" s="1"/>
  <c r="C24" i="1"/>
  <c r="D24" i="1"/>
  <c r="C18" i="1"/>
  <c r="D18" i="1"/>
  <c r="E35" i="1"/>
  <c r="F35" i="1" s="1"/>
  <c r="E34" i="1"/>
  <c r="F34" i="1" s="1"/>
  <c r="E33" i="1"/>
  <c r="F33" i="1" s="1"/>
  <c r="D14" i="1"/>
  <c r="C14" i="1"/>
  <c r="C7" i="1"/>
  <c r="E7" i="1" s="1"/>
  <c r="F7" i="1" s="1"/>
  <c r="E8" i="1"/>
  <c r="F8" i="1" s="1"/>
  <c r="E12" i="1"/>
  <c r="F12" i="1" s="1"/>
  <c r="F13" i="1"/>
  <c r="E26" i="1"/>
  <c r="F26" i="1" s="1"/>
  <c r="E23" i="1"/>
  <c r="F23" i="1" s="1"/>
  <c r="D25" i="1"/>
  <c r="E25" i="1" s="1"/>
  <c r="F25" i="1" s="1"/>
  <c r="E15" i="1"/>
  <c r="F15" i="1" s="1"/>
  <c r="E18" i="1" l="1"/>
  <c r="F18" i="1" s="1"/>
  <c r="E24" i="1"/>
  <c r="F24" i="1" s="1"/>
  <c r="G28" i="1" s="1"/>
  <c r="G37" i="1"/>
  <c r="E14" i="1"/>
  <c r="F14" i="1" s="1"/>
  <c r="G9" i="1"/>
  <c r="E16" i="1"/>
  <c r="F16" i="1" s="1"/>
  <c r="E17" i="1"/>
  <c r="F17" i="1" s="1"/>
  <c r="G19" i="1" l="1"/>
</calcChain>
</file>

<file path=xl/sharedStrings.xml><?xml version="1.0" encoding="utf-8"?>
<sst xmlns="http://schemas.openxmlformats.org/spreadsheetml/2006/main" count="50" uniqueCount="45">
  <si>
    <t>OPERACIONES</t>
  </si>
  <si>
    <t>DIRECCION</t>
  </si>
  <si>
    <t>PRECIO</t>
  </si>
  <si>
    <t>COMISIONES</t>
  </si>
  <si>
    <t>VENDEDOR</t>
  </si>
  <si>
    <t>COMPRADOR</t>
  </si>
  <si>
    <t>TOTAL</t>
  </si>
  <si>
    <t>MAXI</t>
  </si>
  <si>
    <t>Oro 2324</t>
  </si>
  <si>
    <t>Montevideo 1617</t>
  </si>
  <si>
    <t>Bonpland 2214</t>
  </si>
  <si>
    <t>Vidal 1974</t>
  </si>
  <si>
    <t>Matienzo 1530</t>
  </si>
  <si>
    <t>Marinas H</t>
  </si>
  <si>
    <t>jamui</t>
  </si>
  <si>
    <t>Rugerio</t>
  </si>
  <si>
    <t>Oro 2223</t>
  </si>
  <si>
    <t>Cabrera 6B</t>
  </si>
  <si>
    <t>Cabrera 7B</t>
  </si>
  <si>
    <t>Cerradas</t>
  </si>
  <si>
    <t>Total</t>
  </si>
  <si>
    <t>En negociacion avanzando</t>
  </si>
  <si>
    <t>Reserva por venir</t>
  </si>
  <si>
    <t>Paraguay 3079</t>
  </si>
  <si>
    <t>Cordoba 3688-3682</t>
  </si>
  <si>
    <t>Arcos 2957-2963</t>
  </si>
  <si>
    <t>Juan B Justo 4032</t>
  </si>
  <si>
    <t>Cittadini 2385 (alquiler)</t>
  </si>
  <si>
    <t>rosbaco. Según Lean cerrada</t>
  </si>
  <si>
    <t>nov y mar. Como se paga</t>
  </si>
  <si>
    <t>Ohiggins 2611</t>
  </si>
  <si>
    <t>Quesada 2682</t>
  </si>
  <si>
    <t>Di Naro</t>
  </si>
  <si>
    <t>Ya firmada</t>
  </si>
  <si>
    <t>Ver si levanta despues de la operación del ojo</t>
  </si>
  <si>
    <t>Sucre 2560 1A 3A 3B</t>
  </si>
  <si>
    <t>Ya Firmada Noviembre</t>
  </si>
  <si>
    <t>Demarco, Yanovsky</t>
  </si>
  <si>
    <t>Al 50%</t>
  </si>
  <si>
    <t xml:space="preserve">Kompel condicionada </t>
  </si>
  <si>
    <t>Firmadas Produccion de Emprendimientos (2%)</t>
  </si>
  <si>
    <t>Badano Ini Hernan Fernandez Joaquin Lopez</t>
  </si>
  <si>
    <t>Lapieza</t>
  </si>
  <si>
    <t>Amenabar 3021</t>
  </si>
  <si>
    <t>Grillo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</si>
</sst>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[$USD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Font="1"/>
    <xf numFmtId="0" fontId="0" fillId="0" borderId="1" xfId="0" applyBorder="1"/>
    <xf numFmtId="0" fontId="5" fillId="0" borderId="1" xfId="0" applyFont="1" applyBorder="1"/>
    <xf numFmtId="164" fontId="0" fillId="0" borderId="1" xfId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5" fillId="4" borderId="1" xfId="0" applyFont="1" applyFill="1" applyBorder="1"/>
    <xf numFmtId="164" fontId="0" fillId="4" borderId="1" xfId="1" applyFont="1" applyFill="1" applyBorder="1"/>
    <xf numFmtId="0" fontId="0" fillId="4" borderId="1" xfId="0" applyFill="1" applyBorder="1"/>
    <xf numFmtId="0" fontId="0" fillId="5" borderId="1" xfId="0" applyFill="1" applyBorder="1"/>
    <xf numFmtId="0" fontId="3" fillId="5" borderId="1" xfId="0" applyFont="1" applyFill="1" applyBorder="1"/>
    <xf numFmtId="0" fontId="0" fillId="0" borderId="0" xfId="0" applyBorder="1"/>
    <xf numFmtId="0" fontId="0" fillId="0" borderId="1" xfId="0" applyFill="1" applyBorder="1"/>
    <xf numFmtId="0" fontId="7" fillId="0" borderId="0" xfId="0" applyFont="1"/>
    <xf numFmtId="164" fontId="0" fillId="0" borderId="0" xfId="0" applyNumberFormat="1"/>
    <xf numFmtId="0" fontId="2" fillId="4" borderId="1" xfId="0" applyFont="1" applyFill="1" applyBorder="1"/>
    <xf numFmtId="0" fontId="2" fillId="3" borderId="1" xfId="0" applyFont="1" applyFill="1" applyBorder="1"/>
    <xf numFmtId="0" fontId="6" fillId="0" borderId="1" xfId="0" applyFont="1" applyBorder="1"/>
    <xf numFmtId="165" fontId="0" fillId="4" borderId="1" xfId="1" applyNumberFormat="1" applyFont="1" applyFill="1" applyBorder="1"/>
    <xf numFmtId="165" fontId="0" fillId="4" borderId="1" xfId="0" applyNumberFormat="1" applyFill="1" applyBorder="1"/>
    <xf numFmtId="165" fontId="8" fillId="4" borderId="1" xfId="1" applyNumberFormat="1" applyFont="1" applyFill="1" applyBorder="1"/>
    <xf numFmtId="165" fontId="6" fillId="4" borderId="1" xfId="1" applyNumberFormat="1" applyFont="1" applyFill="1" applyBorder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165" fontId="6" fillId="0" borderId="1" xfId="1" applyNumberFormat="1" applyFont="1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0" fillId="5" borderId="1" xfId="1" applyNumberFormat="1" applyFont="1" applyFill="1" applyBorder="1"/>
    <xf numFmtId="165" fontId="0" fillId="5" borderId="1" xfId="0" applyNumberFormat="1" applyFill="1" applyBorder="1"/>
    <xf numFmtId="165" fontId="0" fillId="3" borderId="1" xfId="1" applyNumberFormat="1" applyFont="1" applyFill="1" applyBorder="1"/>
    <xf numFmtId="165" fontId="0" fillId="3" borderId="1" xfId="0" applyNumberForma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28" sqref="H28"/>
    </sheetView>
  </sheetViews>
  <sheetFormatPr baseColWidth="10" defaultRowHeight="15" x14ac:dyDescent="0.25"/>
  <cols>
    <col min="1" max="1" width="26.42578125" customWidth="1"/>
    <col min="2" max="2" width="17.140625" customWidth="1"/>
    <col min="3" max="3" width="17.28515625" customWidth="1"/>
    <col min="4" max="4" width="18.7109375" customWidth="1"/>
    <col min="5" max="5" width="18.5703125" customWidth="1"/>
    <col min="6" max="6" width="16.28515625" customWidth="1"/>
    <col min="7" max="7" width="18.7109375" customWidth="1"/>
    <col min="8" max="8" width="42.5703125" customWidth="1"/>
  </cols>
  <sheetData>
    <row r="1" spans="1:10" ht="21" x14ac:dyDescent="0.35">
      <c r="A1" s="17" t="s">
        <v>0</v>
      </c>
    </row>
    <row r="4" spans="1:10" ht="15.75" x14ac:dyDescent="0.25">
      <c r="A4" s="5" t="s">
        <v>1</v>
      </c>
      <c r="B4" s="5" t="s">
        <v>2</v>
      </c>
      <c r="C4" s="35" t="s">
        <v>3</v>
      </c>
      <c r="D4" s="36"/>
      <c r="E4" s="37"/>
      <c r="F4" s="5" t="s">
        <v>7</v>
      </c>
      <c r="G4" s="6"/>
      <c r="H4" s="6"/>
    </row>
    <row r="5" spans="1:10" ht="15.75" x14ac:dyDescent="0.25">
      <c r="A5" s="5"/>
      <c r="B5" s="5"/>
      <c r="C5" s="5" t="s">
        <v>4</v>
      </c>
      <c r="D5" s="5" t="s">
        <v>5</v>
      </c>
      <c r="E5" s="5" t="s">
        <v>6</v>
      </c>
      <c r="F5" s="5"/>
      <c r="G5" s="6"/>
      <c r="H5" s="6"/>
    </row>
    <row r="6" spans="1:10" ht="18.75" x14ac:dyDescent="0.3">
      <c r="A6" s="7" t="s">
        <v>19</v>
      </c>
      <c r="B6" s="8"/>
      <c r="C6" s="8"/>
      <c r="D6" s="8"/>
      <c r="E6" s="8"/>
      <c r="F6" s="8"/>
      <c r="G6" s="8"/>
      <c r="H6" s="8"/>
    </row>
    <row r="7" spans="1:10" x14ac:dyDescent="0.25">
      <c r="A7" s="8" t="s">
        <v>11</v>
      </c>
      <c r="B7" s="33">
        <v>880000</v>
      </c>
      <c r="C7" s="33">
        <f>+(11295+18705)/1.21</f>
        <v>24793.388429752067</v>
      </c>
      <c r="D7" s="33">
        <v>44000</v>
      </c>
      <c r="E7" s="33">
        <f>+C7+D7</f>
        <v>68793.388429752071</v>
      </c>
      <c r="F7" s="33">
        <f>E7*0.07</f>
        <v>4815.5371900826458</v>
      </c>
      <c r="G7" s="34"/>
      <c r="H7" s="20"/>
    </row>
    <row r="8" spans="1:10" x14ac:dyDescent="0.25">
      <c r="A8" s="8" t="s">
        <v>10</v>
      </c>
      <c r="B8" s="33">
        <v>500000</v>
      </c>
      <c r="C8" s="33">
        <v>17400</v>
      </c>
      <c r="D8" s="33">
        <v>20000</v>
      </c>
      <c r="E8" s="33">
        <f>+C8+D8</f>
        <v>37400</v>
      </c>
      <c r="F8" s="33">
        <f>E8*0.07</f>
        <v>2618.0000000000005</v>
      </c>
      <c r="G8" s="34"/>
      <c r="H8" s="20"/>
    </row>
    <row r="9" spans="1:10" x14ac:dyDescent="0.25">
      <c r="A9" s="9" t="s">
        <v>20</v>
      </c>
      <c r="B9" s="33"/>
      <c r="C9" s="33"/>
      <c r="D9" s="33"/>
      <c r="E9" s="33"/>
      <c r="F9" s="33"/>
      <c r="G9" s="34">
        <f>SUM(F7:F8)</f>
        <v>7433.5371900826467</v>
      </c>
      <c r="H9" s="8"/>
      <c r="J9" s="18"/>
    </row>
    <row r="10" spans="1:10" ht="8.25" customHeight="1" x14ac:dyDescent="0.25">
      <c r="A10" s="2"/>
      <c r="B10" s="4"/>
      <c r="C10" s="4"/>
      <c r="D10" s="4"/>
      <c r="E10" s="4"/>
      <c r="F10" s="4"/>
      <c r="G10" s="2"/>
      <c r="H10" s="2"/>
    </row>
    <row r="11" spans="1:10" ht="18.75" x14ac:dyDescent="0.3">
      <c r="A11" s="10" t="s">
        <v>21</v>
      </c>
      <c r="B11" s="11"/>
      <c r="C11" s="11"/>
      <c r="D11" s="11"/>
      <c r="E11" s="11"/>
      <c r="F11" s="11"/>
      <c r="G11" s="12"/>
      <c r="H11" s="12"/>
    </row>
    <row r="12" spans="1:10" x14ac:dyDescent="0.25">
      <c r="A12" s="12" t="s">
        <v>12</v>
      </c>
      <c r="B12" s="22">
        <v>9000000</v>
      </c>
      <c r="C12" s="22"/>
      <c r="D12" s="22">
        <v>200000</v>
      </c>
      <c r="E12" s="22">
        <f>+C12+D12</f>
        <v>200000</v>
      </c>
      <c r="F12" s="22">
        <f t="shared" ref="F12:F16" si="0">E12*0.07</f>
        <v>14000.000000000002</v>
      </c>
      <c r="G12" s="23"/>
      <c r="H12" s="19" t="s">
        <v>29</v>
      </c>
      <c r="J12" s="18"/>
    </row>
    <row r="13" spans="1:10" x14ac:dyDescent="0.25">
      <c r="A13" s="12" t="s">
        <v>13</v>
      </c>
      <c r="B13" s="22">
        <v>6000000</v>
      </c>
      <c r="C13" s="22"/>
      <c r="D13" s="22">
        <v>240000</v>
      </c>
      <c r="E13" s="24">
        <v>120000</v>
      </c>
      <c r="F13" s="25">
        <f t="shared" si="0"/>
        <v>8400</v>
      </c>
      <c r="G13" s="23"/>
      <c r="H13" s="19" t="s">
        <v>38</v>
      </c>
    </row>
    <row r="14" spans="1:10" x14ac:dyDescent="0.25">
      <c r="A14" s="12" t="s">
        <v>23</v>
      </c>
      <c r="B14" s="22">
        <v>1150000</v>
      </c>
      <c r="C14" s="22">
        <f>+B14*0.01</f>
        <v>11500</v>
      </c>
      <c r="D14" s="22">
        <f>+B14*0.05</f>
        <v>57500</v>
      </c>
      <c r="E14" s="22">
        <f>+C14+D14</f>
        <v>69000</v>
      </c>
      <c r="F14" s="22">
        <f t="shared" si="0"/>
        <v>4830.0000000000009</v>
      </c>
      <c r="G14" s="23"/>
      <c r="H14" s="12" t="s">
        <v>15</v>
      </c>
    </row>
    <row r="15" spans="1:10" x14ac:dyDescent="0.25">
      <c r="A15" s="12" t="s">
        <v>8</v>
      </c>
      <c r="B15" s="22">
        <v>1150000</v>
      </c>
      <c r="C15" s="22">
        <v>0</v>
      </c>
      <c r="D15" s="22">
        <v>50000</v>
      </c>
      <c r="E15" s="22">
        <f>+C15+D15</f>
        <v>50000</v>
      </c>
      <c r="F15" s="22">
        <f t="shared" si="0"/>
        <v>3500.0000000000005</v>
      </c>
      <c r="G15" s="22"/>
      <c r="H15" s="11" t="s">
        <v>32</v>
      </c>
    </row>
    <row r="16" spans="1:10" x14ac:dyDescent="0.25">
      <c r="A16" s="11" t="s">
        <v>26</v>
      </c>
      <c r="B16" s="22">
        <f>300000+113*2100</f>
        <v>537300</v>
      </c>
      <c r="C16" s="22">
        <f>+B16*0.03</f>
        <v>16119</v>
      </c>
      <c r="D16" s="22">
        <v>20000</v>
      </c>
      <c r="E16" s="22">
        <f>+C16+D16</f>
        <v>36119</v>
      </c>
      <c r="F16" s="22">
        <f t="shared" si="0"/>
        <v>2528.3300000000004</v>
      </c>
      <c r="G16" s="22"/>
      <c r="H16" s="11" t="s">
        <v>14</v>
      </c>
    </row>
    <row r="17" spans="1:8" x14ac:dyDescent="0.25">
      <c r="A17" s="12" t="s">
        <v>16</v>
      </c>
      <c r="B17" s="22">
        <v>875000</v>
      </c>
      <c r="C17" s="22">
        <v>26250</v>
      </c>
      <c r="D17" s="22">
        <v>50000</v>
      </c>
      <c r="E17" s="22">
        <f>+C17+D17</f>
        <v>76250</v>
      </c>
      <c r="F17" s="22">
        <f>E17*0.07</f>
        <v>5337.5000000000009</v>
      </c>
      <c r="G17" s="22"/>
      <c r="H17" s="11" t="s">
        <v>28</v>
      </c>
    </row>
    <row r="18" spans="1:8" x14ac:dyDescent="0.25">
      <c r="A18" s="12" t="s">
        <v>30</v>
      </c>
      <c r="B18" s="22">
        <v>640000</v>
      </c>
      <c r="C18" s="22">
        <f>+B18*0.03</f>
        <v>19200</v>
      </c>
      <c r="D18" s="22">
        <f>+B18*0.05</f>
        <v>32000</v>
      </c>
      <c r="E18" s="24">
        <f>+C18+D18</f>
        <v>51200</v>
      </c>
      <c r="F18" s="22">
        <f>E18*0.07</f>
        <v>3584.0000000000005</v>
      </c>
      <c r="G18" s="23"/>
      <c r="H18" s="12" t="s">
        <v>39</v>
      </c>
    </row>
    <row r="19" spans="1:8" x14ac:dyDescent="0.25">
      <c r="A19" s="11" t="s">
        <v>20</v>
      </c>
      <c r="B19" s="22"/>
      <c r="C19" s="22"/>
      <c r="D19" s="22"/>
      <c r="E19" s="22"/>
      <c r="F19" s="22"/>
      <c r="G19" s="22">
        <f>SUM(F12:F18)</f>
        <v>42179.83</v>
      </c>
      <c r="H19" s="12"/>
    </row>
    <row r="20" spans="1:8" ht="8.2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9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8.75" x14ac:dyDescent="0.3">
      <c r="A22" s="3" t="s">
        <v>22</v>
      </c>
      <c r="B22" s="2"/>
      <c r="C22" s="2"/>
      <c r="D22" s="2"/>
      <c r="E22" s="2"/>
      <c r="F22" s="2"/>
      <c r="G22" s="2"/>
      <c r="H22" s="2"/>
    </row>
    <row r="23" spans="1:8" x14ac:dyDescent="0.25">
      <c r="A23" s="16" t="s">
        <v>24</v>
      </c>
      <c r="B23" s="26">
        <v>3200000</v>
      </c>
      <c r="C23" s="26">
        <v>90000</v>
      </c>
      <c r="D23" s="26">
        <v>165000</v>
      </c>
      <c r="E23" s="26">
        <f t="shared" ref="E23" si="1">+C23+D23</f>
        <v>255000</v>
      </c>
      <c r="F23" s="26">
        <f t="shared" ref="F23" si="2">E23*0.07</f>
        <v>17850</v>
      </c>
      <c r="G23" s="27"/>
      <c r="H23" s="16" t="s">
        <v>42</v>
      </c>
    </row>
    <row r="24" spans="1:8" x14ac:dyDescent="0.25">
      <c r="A24" s="2" t="s">
        <v>31</v>
      </c>
      <c r="B24" s="28">
        <v>795000</v>
      </c>
      <c r="C24" s="29">
        <f>+B24*0.03</f>
        <v>23850</v>
      </c>
      <c r="D24" s="29">
        <f>+B24*0.05</f>
        <v>39750</v>
      </c>
      <c r="E24" s="29">
        <f t="shared" ref="E24" si="3">+C24+D24</f>
        <v>63600</v>
      </c>
      <c r="F24" s="29">
        <f>E24*0.07</f>
        <v>4452</v>
      </c>
      <c r="G24" s="30"/>
      <c r="H24" s="2" t="s">
        <v>37</v>
      </c>
    </row>
    <row r="25" spans="1:8" x14ac:dyDescent="0.25">
      <c r="A25" s="16" t="s">
        <v>9</v>
      </c>
      <c r="B25" s="28">
        <v>2670000</v>
      </c>
      <c r="C25" s="26">
        <v>0</v>
      </c>
      <c r="D25" s="26">
        <f>153500/2</f>
        <v>76750</v>
      </c>
      <c r="E25" s="26">
        <f t="shared" ref="E25" si="4">+C25+D25</f>
        <v>76750</v>
      </c>
      <c r="F25" s="26">
        <f>E25*0.07</f>
        <v>5372.5000000000009</v>
      </c>
      <c r="G25" s="30"/>
      <c r="H25" s="2" t="s">
        <v>41</v>
      </c>
    </row>
    <row r="26" spans="1:8" x14ac:dyDescent="0.25">
      <c r="A26" s="13" t="s">
        <v>25</v>
      </c>
      <c r="B26" s="31">
        <v>1800000</v>
      </c>
      <c r="C26" s="31"/>
      <c r="D26" s="31">
        <v>25000</v>
      </c>
      <c r="E26" s="31">
        <f>+C26+D26</f>
        <v>25000</v>
      </c>
      <c r="F26" s="31">
        <f>E26*0.07</f>
        <v>1750.0000000000002</v>
      </c>
      <c r="G26" s="32"/>
      <c r="H26" s="13" t="s">
        <v>34</v>
      </c>
    </row>
    <row r="27" spans="1:8" x14ac:dyDescent="0.25">
      <c r="A27" s="13" t="s">
        <v>43</v>
      </c>
      <c r="B27" s="31">
        <v>1250000</v>
      </c>
      <c r="C27" s="31">
        <f>+B27*0.03</f>
        <v>37500</v>
      </c>
      <c r="D27" s="31">
        <f>+B27*0.05</f>
        <v>62500</v>
      </c>
      <c r="E27" s="31">
        <f>+C27+D27</f>
        <v>100000</v>
      </c>
      <c r="F27" s="31">
        <f>E27*0.07</f>
        <v>7000.0000000000009</v>
      </c>
      <c r="G27" s="32"/>
      <c r="H27" s="13" t="s">
        <v>44</v>
      </c>
    </row>
    <row r="28" spans="1:8" x14ac:dyDescent="0.25">
      <c r="A28" s="14" t="s">
        <v>20</v>
      </c>
      <c r="B28" s="30"/>
      <c r="C28" s="30"/>
      <c r="D28" s="30"/>
      <c r="E28" s="30"/>
      <c r="F28" s="30"/>
      <c r="G28" s="30">
        <f>SUM(F23:F27)</f>
        <v>36424.5</v>
      </c>
      <c r="H28" s="2"/>
    </row>
    <row r="29" spans="1:8" ht="11.25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ht="11.25" customHeight="1" x14ac:dyDescent="0.25">
      <c r="A30" s="15"/>
      <c r="B30" s="15"/>
      <c r="C30" s="15"/>
      <c r="D30" s="15"/>
      <c r="E30" s="15"/>
      <c r="F30" s="15"/>
      <c r="G30" s="15"/>
      <c r="H30" s="15"/>
    </row>
    <row r="32" spans="1:8" ht="18.75" x14ac:dyDescent="0.3">
      <c r="A32" s="3" t="s">
        <v>40</v>
      </c>
      <c r="B32" s="4"/>
      <c r="C32" s="4"/>
      <c r="D32" s="4"/>
      <c r="E32" s="4"/>
      <c r="F32" s="4"/>
      <c r="G32" s="2"/>
      <c r="H32" s="2"/>
    </row>
    <row r="33" spans="1:8" x14ac:dyDescent="0.25">
      <c r="A33" s="2" t="s">
        <v>17</v>
      </c>
      <c r="B33" s="29">
        <v>83300</v>
      </c>
      <c r="C33" s="29"/>
      <c r="D33" s="29">
        <v>3332</v>
      </c>
      <c r="E33" s="29">
        <f>+D33+C33</f>
        <v>3332</v>
      </c>
      <c r="F33" s="29">
        <f>+E33*0.02</f>
        <v>66.64</v>
      </c>
      <c r="G33" s="29"/>
      <c r="H33" s="21" t="s">
        <v>33</v>
      </c>
    </row>
    <row r="34" spans="1:8" x14ac:dyDescent="0.25">
      <c r="A34" s="2" t="s">
        <v>18</v>
      </c>
      <c r="B34" s="29">
        <v>121000</v>
      </c>
      <c r="C34" s="29"/>
      <c r="D34" s="29">
        <v>4840</v>
      </c>
      <c r="E34" s="29">
        <f>+D34+C34</f>
        <v>4840</v>
      </c>
      <c r="F34" s="29">
        <f>+E34*0.02</f>
        <v>96.8</v>
      </c>
      <c r="G34" s="29"/>
      <c r="H34" s="21" t="s">
        <v>33</v>
      </c>
    </row>
    <row r="35" spans="1:8" x14ac:dyDescent="0.25">
      <c r="A35" s="2" t="s">
        <v>27</v>
      </c>
      <c r="B35" s="29"/>
      <c r="C35" s="29"/>
      <c r="D35" s="29"/>
      <c r="E35" s="29">
        <f>30672/38</f>
        <v>807.15789473684208</v>
      </c>
      <c r="F35" s="29">
        <f>+E35*0.02</f>
        <v>16.143157894736841</v>
      </c>
      <c r="G35" s="29"/>
      <c r="H35" s="21" t="s">
        <v>33</v>
      </c>
    </row>
    <row r="36" spans="1:8" x14ac:dyDescent="0.25">
      <c r="A36" s="2" t="s">
        <v>35</v>
      </c>
      <c r="B36" s="29">
        <v>500000</v>
      </c>
      <c r="C36" s="29"/>
      <c r="D36" s="29">
        <f>+B36*0.04</f>
        <v>20000</v>
      </c>
      <c r="E36" s="29">
        <f>+D36+C36</f>
        <v>20000</v>
      </c>
      <c r="F36" s="29">
        <f>+E36*0.02</f>
        <v>400</v>
      </c>
      <c r="G36" s="29"/>
      <c r="H36" s="21" t="s">
        <v>36</v>
      </c>
    </row>
    <row r="37" spans="1:8" x14ac:dyDescent="0.25">
      <c r="A37" s="14" t="s">
        <v>20</v>
      </c>
      <c r="B37" s="29"/>
      <c r="C37" s="29"/>
      <c r="D37" s="29"/>
      <c r="E37" s="29"/>
      <c r="F37" s="29"/>
      <c r="G37" s="29">
        <f>SUM(F33:F36)</f>
        <v>579.58315789473681</v>
      </c>
      <c r="H37" s="2"/>
    </row>
    <row r="38" spans="1:8" x14ac:dyDescent="0.25">
      <c r="B38" s="1"/>
      <c r="C38" s="1"/>
      <c r="D38" s="1"/>
      <c r="E38" s="1"/>
      <c r="F38" s="1"/>
    </row>
  </sheetData>
  <mergeCells count="1">
    <mergeCell ref="C4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Lopez, Elisabeth</cp:lastModifiedBy>
  <dcterms:created xsi:type="dcterms:W3CDTF">2018-11-16T13:54:52Z</dcterms:created>
  <dcterms:modified xsi:type="dcterms:W3CDTF">2018-12-20T18:37:33Z</dcterms:modified>
</cp:coreProperties>
</file>